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10" activeTab="0"/>
  </bookViews>
  <sheets>
    <sheet name="LOG Base 10 Take" sheetId="1" r:id="rId1"/>
    <sheet name="LOG base 2 Tak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<sst xmlns="http://schemas.openxmlformats.org/spreadsheetml/2006/main" count="850" uniqueCount="106">
  <si>
    <t>slope</t>
  </si>
  <si>
    <r>
      <t>E</t>
    </r>
    <r>
      <rPr>
        <b/>
        <vertAlign val="subscript"/>
        <sz val="15"/>
        <rFont val="Arial"/>
        <family val="2"/>
      </rPr>
      <t>amp</t>
    </r>
  </si>
  <si>
    <r>
      <t>Efficiency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</si>
  <si>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t>=</t>
  </si>
  <si>
    <t>Efficiency</t>
  </si>
  <si>
    <r>
      <t>Efficiency + 1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</si>
  <si>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10</t>
    </r>
  </si>
  <si>
    <t>1-8-06 jmg</t>
  </si>
  <si>
    <t>Solving for E and other parameters …</t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</si>
  <si>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(2)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(1+E)</t>
    </r>
    <r>
      <rPr>
        <b/>
        <vertAlign val="superscript"/>
        <sz val="12"/>
        <rFont val="Arial"/>
        <family val="2"/>
      </rPr>
      <t>Ct</t>
    </r>
  </si>
  <si>
    <t>Ct Start (or relative zero)</t>
  </si>
  <si>
    <r>
      <t>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 </t>
    </r>
  </si>
  <si>
    <t>Cts away from idealty</t>
  </si>
  <si>
    <r>
      <t>f</t>
    </r>
    <r>
      <rPr>
        <b/>
        <sz val="12"/>
        <rFont val="Arial"/>
        <family val="2"/>
      </rPr>
      <t xml:space="preserve"> =</t>
    </r>
  </si>
  <si>
    <r>
      <t>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dilution factor between samples</t>
    </r>
  </si>
  <si>
    <t>Ideal</t>
  </si>
  <si>
    <t>Observed</t>
  </si>
  <si>
    <r>
      <t>l</t>
    </r>
    <r>
      <rPr>
        <b/>
        <sz val="12"/>
        <rFont val="Arial"/>
        <family val="2"/>
      </rPr>
      <t xml:space="preserve"> =</t>
    </r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</si>
  <si>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expected frequency</t>
    </r>
  </si>
  <si>
    <t xml:space="preserve">E = </t>
  </si>
  <si>
    <r>
      <t>Xn/Xo = (1+E)</t>
    </r>
    <r>
      <rPr>
        <b/>
        <vertAlign val="superscript"/>
        <sz val="12"/>
        <rFont val="Arial"/>
        <family val="2"/>
      </rPr>
      <t>Ct</t>
    </r>
  </si>
  <si>
    <r>
      <t>D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=</t>
    </r>
  </si>
  <si>
    <t>or again:</t>
  </si>
  <si>
    <r>
      <t>if 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</si>
  <si>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</si>
  <si>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t>if E = 1</t>
  </si>
  <si>
    <t>Serial 1:</t>
  </si>
  <si>
    <t>Choose Efficiency:</t>
  </si>
  <si>
    <t>impinged upon efficiency cumulative from prior deficiency</t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</si>
  <si>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attained frequency</t>
    </r>
  </si>
  <si>
    <t>partial efficiency 1</t>
  </si>
  <si>
    <t>partial efficiency 2</t>
  </si>
  <si>
    <t>partial efficiency 3</t>
  </si>
  <si>
    <t>partial efficiency 4</t>
  </si>
  <si>
    <t>partial efficiency 5</t>
  </si>
  <si>
    <t>partial efficiency 6</t>
  </si>
  <si>
    <t>partial efficiency 7</t>
  </si>
  <si>
    <t>Ideal next</t>
  </si>
  <si>
    <t>partial efficiency 8</t>
  </si>
  <si>
    <t>partial efficiency 9</t>
  </si>
  <si>
    <t>partial efficiency 10</t>
  </si>
  <si>
    <t>partial efficiency 11</t>
  </si>
  <si>
    <t>partial efficiency 12</t>
  </si>
  <si>
    <t>partial efficiency 13</t>
  </si>
  <si>
    <t>Dilution Curve Plot (e.g. calibration or standard qPCR curve)</t>
  </si>
  <si>
    <t>in order to interrogate the effect efficiency has</t>
  </si>
  <si>
    <r>
      <t xml:space="preserve">The user is free to adjust any value in </t>
    </r>
    <r>
      <rPr>
        <b/>
        <sz val="10"/>
        <color indexed="10"/>
        <rFont val="Arial"/>
        <family val="2"/>
      </rPr>
      <t>red font</t>
    </r>
  </si>
  <si>
    <t>on the slope of any qPCR serial dilution profile …</t>
  </si>
  <si>
    <t>In reality, reactions with poor efficiencies (&lt;70%) will generally show more variability (and "Monte Carlo" effect) than those reactions with robust,</t>
  </si>
  <si>
    <t>near-ideal behaviors.  Realize that this tool shows much better behaviors at all efficiencies than would actually be experienced in real life.</t>
  </si>
  <si>
    <t>MORE OVER THIS WAY</t>
  </si>
  <si>
    <r>
      <t>Here, the user is free to adjust any value in</t>
    </r>
    <r>
      <rPr>
        <b/>
        <sz val="11"/>
        <color indexed="10"/>
        <rFont val="Arial"/>
        <family val="2"/>
      </rPr>
      <t xml:space="preserve"> red font</t>
    </r>
    <r>
      <rPr>
        <b/>
        <sz val="11"/>
        <rFont val="Arial"/>
        <family val="2"/>
      </rPr>
      <t xml:space="preserve"> above …</t>
    </r>
  </si>
  <si>
    <t>between immediately adjacent points on the accompanying</t>
  </si>
  <si>
    <t>graph. This is useful for any user-known dilution series …</t>
  </si>
  <si>
    <t>This depiction I believe is an incorrect way to think about partial efficiencies (i.e. that sub-optimal efficiencies are cumulative and compound themselves as the</t>
  </si>
  <si>
    <t>dilution profile progresses).  In no real-life situation does this ever appear to be the case; so, move on over to the right here for what I consider to be the more</t>
  </si>
  <si>
    <t>accurate depiction of "partial efficiencies" …</t>
  </si>
  <si>
    <t>Overall observed efficiency here:</t>
  </si>
  <si>
    <t>apparent initial efficiency</t>
  </si>
  <si>
    <t xml:space="preserve">           qPCR Toy:  j.m.g. 8-2-06</t>
  </si>
  <si>
    <t xml:space="preserve">              qPCR Toy:  j.m.g. 8-2-06</t>
  </si>
  <si>
    <t xml:space="preserve">                 qPCR Toy:  j.m.g. 8-2-06</t>
  </si>
  <si>
    <t>Ideal Cts</t>
  </si>
  <si>
    <t>Input</t>
  </si>
  <si>
    <r>
      <t>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</si>
  <si>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</t>
    </r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</si>
  <si>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of input</t>
    </r>
  </si>
  <si>
    <r>
      <t xml:space="preserve"> 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</si>
  <si>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</si>
  <si>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</si>
  <si>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t>and since:</t>
  </si>
  <si>
    <r>
      <t>1/-LOG</t>
    </r>
    <r>
      <rPr>
        <b/>
        <vertAlign val="subscript"/>
        <sz val="15"/>
        <rFont val="Arial"/>
        <family val="0"/>
      </rPr>
      <t>10</t>
    </r>
    <r>
      <rPr>
        <b/>
        <sz val="15"/>
        <rFont val="Arial"/>
        <family val="0"/>
      </rPr>
      <t>(E</t>
    </r>
    <r>
      <rPr>
        <b/>
        <vertAlign val="subscript"/>
        <sz val="15"/>
        <rFont val="Arial"/>
        <family val="0"/>
      </rPr>
      <t>amp</t>
    </r>
    <r>
      <rPr>
        <b/>
        <sz val="15"/>
        <rFont val="Arial"/>
        <family val="0"/>
      </rPr>
      <t>) = slope,</t>
    </r>
  </si>
  <si>
    <t>The slope here =</t>
  </si>
  <si>
    <t>Overall observed actual efficiency here:</t>
  </si>
  <si>
    <t>Efficiency estimated from the</t>
  </si>
  <si>
    <t>average of all partial efficiencies</t>
  </si>
  <si>
    <t>with the theoretic zeroth order initial efficiency</t>
  </si>
  <si>
    <t>being calculated by EXCEL forecast function …</t>
  </si>
  <si>
    <r>
      <t>LOG</t>
    </r>
    <r>
      <rPr>
        <b/>
        <u val="single"/>
        <vertAlign val="subscript"/>
        <sz val="10"/>
        <rFont val="Arial"/>
        <family val="2"/>
      </rPr>
      <t>2</t>
    </r>
    <r>
      <rPr>
        <b/>
        <u val="single"/>
        <sz val="10"/>
        <rFont val="Arial"/>
        <family val="2"/>
      </rPr>
      <t xml:space="preserve"> of input</t>
    </r>
  </si>
  <si>
    <r>
      <t>LOG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of input</t>
    </r>
  </si>
  <si>
    <r>
      <t>LOG</t>
    </r>
    <r>
      <rPr>
        <b/>
        <u val="single"/>
        <vertAlign val="subscript"/>
        <sz val="10"/>
        <rFont val="Arial"/>
        <family val="2"/>
      </rPr>
      <t>10</t>
    </r>
    <r>
      <rPr>
        <b/>
        <u val="single"/>
        <sz val="10"/>
        <rFont val="Arial"/>
        <family val="2"/>
      </rPr>
      <t xml:space="preserve"> of input</t>
    </r>
  </si>
  <si>
    <t>Or, in LOG base 2 language, the slope is:</t>
  </si>
  <si>
    <r>
      <t>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</si>
  <si>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</si>
  <si>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</si>
  <si>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</t>
    </r>
  </si>
  <si>
    <r>
      <t xml:space="preserve"> 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</si>
  <si>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Efficiency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</si>
  <si>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r>
      <t>Efficiency + 1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</si>
  <si>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2</t>
    </r>
  </si>
  <si>
    <t xml:space="preserve">              qPCR Toy:  j.m.g. 1-18-06</t>
  </si>
  <si>
    <r>
      <t>(-LOG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</si>
  <si>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>(-LOG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</si>
  <si>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 xml:space="preserve">      Cq</t>
    </r>
    <r>
      <rPr>
        <b/>
        <vertAlign val="subscript"/>
        <sz val="14"/>
        <rFont val="Arial"/>
        <family val="0"/>
      </rPr>
      <t>x</t>
    </r>
    <r>
      <rPr>
        <b/>
        <sz val="14"/>
        <rFont val="Arial"/>
        <family val="0"/>
      </rPr>
      <t>*LOG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AMPx</t>
    </r>
    <r>
      <rPr>
        <b/>
        <sz val="14"/>
        <rFont val="Arial"/>
        <family val="0"/>
      </rPr>
      <t>/LOG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AMPy</t>
    </r>
    <r>
      <rPr>
        <b/>
        <sz val="14"/>
        <rFont val="Arial"/>
        <family val="0"/>
      </rPr>
      <t xml:space="preserve"> = Cq</t>
    </r>
    <r>
      <rPr>
        <b/>
        <vertAlign val="subscript"/>
        <sz val="14"/>
        <rFont val="Arial"/>
        <family val="0"/>
      </rPr>
      <t>y</t>
    </r>
  </si>
  <si>
    <r>
      <t>E</t>
    </r>
    <r>
      <rPr>
        <b/>
        <vertAlign val="subscript"/>
        <sz val="12"/>
        <rFont val="Arial"/>
        <family val="0"/>
      </rPr>
      <t>AMPx</t>
    </r>
  </si>
  <si>
    <r>
      <t>E</t>
    </r>
    <r>
      <rPr>
        <b/>
        <vertAlign val="subscript"/>
        <sz val="12"/>
        <rFont val="Arial"/>
        <family val="0"/>
      </rPr>
      <t>AMPy</t>
    </r>
  </si>
  <si>
    <r>
      <t>Cq</t>
    </r>
    <r>
      <rPr>
        <b/>
        <vertAlign val="subscript"/>
        <sz val="12"/>
        <rFont val="Arial"/>
        <family val="0"/>
      </rPr>
      <t>x</t>
    </r>
  </si>
  <si>
    <r>
      <t>Cq</t>
    </r>
    <r>
      <rPr>
        <b/>
        <vertAlign val="subscript"/>
        <sz val="12"/>
        <rFont val="Arial"/>
        <family val="0"/>
      </rPr>
      <t>y</t>
    </r>
  </si>
  <si>
    <t>Cq</t>
  </si>
  <si>
    <t>initial Cq</t>
  </si>
  <si>
    <t>Observed Cq</t>
  </si>
  <si>
    <t>no impingement from poor prior efficiencies figured in - striCqly in between consecutive Cqs are weighed…</t>
  </si>
  <si>
    <t>Ideal Cqs</t>
  </si>
  <si>
    <t>CqStart (or relative zero)</t>
  </si>
  <si>
    <t>no impingement from poor prior efficiencies figured in - strictly in between consecutive Cqs are weighed…</t>
  </si>
  <si>
    <t>to see the effect of Cq on the partial efficiencies that arise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</si>
</sst>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00000"/>
    <numFmt numFmtId="167" formatCode="0.000000"/>
    <numFmt numFmtId="168" formatCode="0.00000000000"/>
    <numFmt numFmtId="169" formatCode="0.00000"/>
    <numFmt numFmtId="170" formatCode="0.000"/>
    <numFmt numFmtId="171" formatCode="0.000%"/>
    <numFmt numFmtId="172" formatCode="0.00000000000000%"/>
    <numFmt numFmtId="173" formatCode="0.0000%"/>
    <numFmt numFmtId="174" formatCode="0.00000000000000000000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b/>
      <vertAlign val="subscript"/>
      <sz val="15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sz val="15"/>
      <color indexed="10"/>
      <name val="Arial"/>
      <family val="2"/>
    </font>
    <font>
      <sz val="7"/>
      <name val="Arial"/>
      <family val="0"/>
    </font>
    <font>
      <i/>
      <sz val="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3"/>
      <name val="Arial"/>
      <family val="0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Symbol"/>
      <family val="1"/>
    </font>
    <font>
      <b/>
      <sz val="12"/>
      <color indexed="21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15"/>
      <color indexed="4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5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5"/>
      <color indexed="12"/>
      <name val="Arial"/>
      <family val="2"/>
    </font>
    <font>
      <b/>
      <u val="single"/>
      <sz val="8"/>
      <name val="Arial"/>
      <family val="2"/>
    </font>
    <font>
      <b/>
      <vertAlign val="subscript"/>
      <sz val="10"/>
      <name val="Arial"/>
      <family val="2"/>
    </font>
    <font>
      <b/>
      <sz val="16.5"/>
      <name val="Arial"/>
      <family val="0"/>
    </font>
    <font>
      <b/>
      <sz val="23"/>
      <color indexed="12"/>
      <name val="Arial"/>
      <family val="2"/>
    </font>
    <font>
      <b/>
      <vertAlign val="superscript"/>
      <sz val="23"/>
      <color indexed="12"/>
      <name val="Arial"/>
      <family val="2"/>
    </font>
    <font>
      <b/>
      <sz val="17"/>
      <name val="Arial"/>
      <family val="0"/>
    </font>
    <font>
      <b/>
      <sz val="24"/>
      <color indexed="12"/>
      <name val="Arial"/>
      <family val="2"/>
    </font>
    <font>
      <b/>
      <vertAlign val="superscript"/>
      <sz val="24"/>
      <color indexed="12"/>
      <name val="Arial"/>
      <family val="2"/>
    </font>
    <font>
      <b/>
      <sz val="16.75"/>
      <name val="Arial"/>
      <family val="0"/>
    </font>
    <font>
      <b/>
      <sz val="23.5"/>
      <color indexed="12"/>
      <name val="Arial"/>
      <family val="2"/>
    </font>
    <font>
      <b/>
      <vertAlign val="superscript"/>
      <sz val="23.5"/>
      <color indexed="12"/>
      <name val="Arial"/>
      <family val="2"/>
    </font>
    <font>
      <b/>
      <sz val="23.25"/>
      <color indexed="12"/>
      <name val="Arial"/>
      <family val="2"/>
    </font>
    <font>
      <b/>
      <vertAlign val="superscript"/>
      <sz val="23.25"/>
      <color indexed="12"/>
      <name val="Arial"/>
      <family val="2"/>
    </font>
    <font>
      <b/>
      <u val="single"/>
      <vertAlign val="subscript"/>
      <sz val="10"/>
      <name val="Arial"/>
      <family val="2"/>
    </font>
    <font>
      <b/>
      <sz val="23"/>
      <name val="Arial"/>
      <family val="2"/>
    </font>
    <font>
      <b/>
      <vertAlign val="subscript"/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3" fillId="0" borderId="4" xfId="0" applyFont="1" applyBorder="1" applyAlignment="1" quotePrefix="1">
      <alignment horizontal="right"/>
    </xf>
    <xf numFmtId="0" fontId="5" fillId="0" borderId="5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Border="1" applyAlignment="1" quotePrefix="1">
      <alignment/>
    </xf>
    <xf numFmtId="0" fontId="0" fillId="0" borderId="8" xfId="0" applyBorder="1" applyAlignment="1">
      <alignment/>
    </xf>
    <xf numFmtId="0" fontId="5" fillId="0" borderId="9" xfId="0" applyFont="1" applyBorder="1" applyAlignment="1" quotePrefix="1">
      <alignment/>
    </xf>
    <xf numFmtId="0" fontId="0" fillId="0" borderId="4" xfId="0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10" fillId="0" borderId="6" xfId="0" applyFont="1" applyBorder="1" applyAlignment="1" quotePrefix="1">
      <alignment/>
    </xf>
    <xf numFmtId="166" fontId="8" fillId="0" borderId="0" xfId="0" applyNumberFormat="1" applyFont="1" applyBorder="1" applyAlignment="1">
      <alignment/>
    </xf>
    <xf numFmtId="0" fontId="13" fillId="3" borderId="8" xfId="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10" fillId="0" borderId="8" xfId="0" applyFont="1" applyBorder="1" applyAlignment="1">
      <alignment horizontal="right"/>
    </xf>
    <xf numFmtId="0" fontId="15" fillId="0" borderId="9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4" fillId="3" borderId="9" xfId="0" applyFont="1" applyFill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4" fillId="3" borderId="8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0" fillId="0" borderId="8" xfId="0" applyFont="1" applyBorder="1" applyAlignment="1">
      <alignment horizontal="right"/>
    </xf>
    <xf numFmtId="166" fontId="21" fillId="0" borderId="9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22" fillId="3" borderId="11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10" fillId="2" borderId="12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0" fontId="23" fillId="0" borderId="9" xfId="0" applyFont="1" applyBorder="1" applyAlignment="1">
      <alignment/>
    </xf>
    <xf numFmtId="0" fontId="10" fillId="0" borderId="4" xfId="0" applyFont="1" applyBorder="1" applyAlignment="1">
      <alignment horizontal="right"/>
    </xf>
    <xf numFmtId="168" fontId="19" fillId="0" borderId="5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10" fillId="4" borderId="1" xfId="0" applyFont="1" applyFill="1" applyBorder="1" applyAlignment="1">
      <alignment horizontal="right"/>
    </xf>
    <xf numFmtId="168" fontId="22" fillId="4" borderId="2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/>
    </xf>
    <xf numFmtId="0" fontId="0" fillId="0" borderId="5" xfId="0" applyBorder="1" applyAlignment="1">
      <alignment/>
    </xf>
    <xf numFmtId="10" fontId="19" fillId="2" borderId="13" xfId="0" applyNumberFormat="1" applyFont="1" applyFill="1" applyBorder="1" applyAlignment="1">
      <alignment horizontal="left"/>
    </xf>
    <xf numFmtId="0" fontId="22" fillId="3" borderId="10" xfId="0" applyFont="1" applyFill="1" applyBorder="1" applyAlignment="1">
      <alignment horizontal="center"/>
    </xf>
    <xf numFmtId="0" fontId="24" fillId="0" borderId="9" xfId="0" applyFont="1" applyBorder="1" applyAlignment="1">
      <alignment horizontal="left"/>
    </xf>
    <xf numFmtId="167" fontId="24" fillId="0" borderId="9" xfId="0" applyNumberFormat="1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1" fontId="26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30" fillId="5" borderId="14" xfId="0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31" fillId="0" borderId="6" xfId="0" applyNumberFormat="1" applyFont="1" applyBorder="1" applyAlignment="1">
      <alignment/>
    </xf>
    <xf numFmtId="0" fontId="32" fillId="2" borderId="1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10" fontId="10" fillId="2" borderId="13" xfId="0" applyNumberFormat="1" applyFont="1" applyFill="1" applyBorder="1" applyAlignment="1">
      <alignment horizontal="left"/>
    </xf>
    <xf numFmtId="0" fontId="21" fillId="0" borderId="9" xfId="0" applyFont="1" applyBorder="1" applyAlignment="1">
      <alignment horizontal="left"/>
    </xf>
    <xf numFmtId="167" fontId="21" fillId="0" borderId="9" xfId="0" applyNumberFormat="1" applyFont="1" applyBorder="1" applyAlignment="1">
      <alignment horizontal="left"/>
    </xf>
    <xf numFmtId="10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4" fillId="5" borderId="14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0" fillId="5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3" xfId="0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2" fillId="6" borderId="4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5" xfId="0" applyFill="1" applyBorder="1" applyAlignment="1">
      <alignment/>
    </xf>
    <xf numFmtId="0" fontId="32" fillId="6" borderId="6" xfId="0" applyFont="1" applyFill="1" applyBorder="1" applyAlignment="1">
      <alignment/>
    </xf>
    <xf numFmtId="0" fontId="32" fillId="6" borderId="7" xfId="0" applyFont="1" applyFill="1" applyBorder="1" applyAlignment="1">
      <alignment/>
    </xf>
    <xf numFmtId="0" fontId="38" fillId="6" borderId="7" xfId="0" applyFont="1" applyFill="1" applyBorder="1" applyAlignment="1">
      <alignment/>
    </xf>
    <xf numFmtId="0" fontId="32" fillId="6" borderId="8" xfId="0" applyFont="1" applyFill="1" applyBorder="1" applyAlignment="1">
      <alignment/>
    </xf>
    <xf numFmtId="0" fontId="32" fillId="6" borderId="0" xfId="0" applyFont="1" applyFill="1" applyBorder="1" applyAlignment="1">
      <alignment/>
    </xf>
    <xf numFmtId="0" fontId="38" fillId="6" borderId="0" xfId="0" applyFont="1" applyFill="1" applyBorder="1" applyAlignment="1">
      <alignment/>
    </xf>
    <xf numFmtId="0" fontId="32" fillId="6" borderId="4" xfId="0" applyFont="1" applyFill="1" applyBorder="1" applyAlignment="1">
      <alignment/>
    </xf>
    <xf numFmtId="0" fontId="32" fillId="6" borderId="11" xfId="0" applyFont="1" applyFill="1" applyBorder="1" applyAlignment="1">
      <alignment/>
    </xf>
    <xf numFmtId="0" fontId="38" fillId="6" borderId="11" xfId="0" applyFont="1" applyFill="1" applyBorder="1" applyAlignment="1">
      <alignment/>
    </xf>
    <xf numFmtId="10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0" fillId="6" borderId="6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39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73" fontId="2" fillId="7" borderId="10" xfId="0" applyNumberFormat="1" applyFont="1" applyFill="1" applyBorder="1" applyAlignment="1">
      <alignment horizontal="center"/>
    </xf>
    <xf numFmtId="2" fontId="36" fillId="0" borderId="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3" borderId="1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0" xfId="0" applyFont="1" applyAlignment="1">
      <alignment/>
    </xf>
    <xf numFmtId="0" fontId="25" fillId="3" borderId="1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2" fontId="19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075"/>
          <c:w val="0.976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Take'!$F$4:$F$8</c:f>
              <c:numCache>
                <c:ptCount val="5"/>
                <c:pt idx="0">
                  <c:v>0</c:v>
                </c:pt>
                <c:pt idx="1">
                  <c:v>-0.9030899869919435</c:v>
                </c:pt>
                <c:pt idx="2">
                  <c:v>-1.806179973983887</c:v>
                </c:pt>
                <c:pt idx="3">
                  <c:v>-2.709269960975831</c:v>
                </c:pt>
                <c:pt idx="4">
                  <c:v>-3.612359947967774</c:v>
                </c:pt>
              </c:numCache>
            </c:numRef>
          </c:xVal>
          <c:yVal>
            <c:numRef>
              <c:f>'LOG Base 10 Take'!$G$4:$G$8</c:f>
              <c:numCache>
                <c:ptCount val="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</c:numCache>
            </c:numRef>
          </c:yVal>
          <c:smooth val="0"/>
        </c:ser>
        <c:axId val="39216269"/>
        <c:axId val="17402102"/>
      </c:scatterChart>
      <c:valAx>
        <c:axId val="39216269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17402102"/>
        <c:crosses val="autoZero"/>
        <c:crossBetween val="midCat"/>
        <c:dispUnits/>
      </c:valAx>
      <c:valAx>
        <c:axId val="17402102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16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225"/>
          <c:w val="0.9805"/>
          <c:h val="0.9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Take'!$AM$3:$AM$7</c:f>
              <c:numCache>
                <c:ptCount val="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</c:numCache>
            </c:numRef>
          </c:xVal>
          <c:yVal>
            <c:numRef>
              <c:f>'LOG Base 10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22401191"/>
        <c:axId val="284128"/>
      </c:scatterChart>
      <c:valAx>
        <c:axId val="22401191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284128"/>
        <c:crosses val="autoZero"/>
        <c:crossBetween val="midCat"/>
        <c:dispUnits/>
      </c:valAx>
      <c:valAx>
        <c:axId val="28412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11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55"/>
          <c:w val="0.976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10 Take'!$CG$4:$CG$17</c:f>
              <c:numCache>
                <c:ptCount val="14"/>
                <c:pt idx="0">
                  <c:v>0</c:v>
                </c:pt>
                <c:pt idx="1">
                  <c:v>-0.3010299956639812</c:v>
                </c:pt>
                <c:pt idx="2">
                  <c:v>-0.6020599913279624</c:v>
                </c:pt>
                <c:pt idx="3">
                  <c:v>-0.9030899869919435</c:v>
                </c:pt>
                <c:pt idx="4">
                  <c:v>-1.2041199826559248</c:v>
                </c:pt>
                <c:pt idx="5">
                  <c:v>-1.505149978319906</c:v>
                </c:pt>
                <c:pt idx="6">
                  <c:v>-1.806179973983887</c:v>
                </c:pt>
                <c:pt idx="7">
                  <c:v>-2.1072099696478683</c:v>
                </c:pt>
                <c:pt idx="8">
                  <c:v>-2.4082399653118496</c:v>
                </c:pt>
                <c:pt idx="9">
                  <c:v>-2.709269960975831</c:v>
                </c:pt>
                <c:pt idx="10">
                  <c:v>-3.010299956639812</c:v>
                </c:pt>
                <c:pt idx="11">
                  <c:v>-3.3113299523037933</c:v>
                </c:pt>
                <c:pt idx="12">
                  <c:v>-3.612359947967774</c:v>
                </c:pt>
                <c:pt idx="13">
                  <c:v>-3.9133899436317554</c:v>
                </c:pt>
              </c:numCache>
            </c:numRef>
          </c:xVal>
          <c:yVal>
            <c:numRef>
              <c:f>'LOG Base 10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2557153"/>
        <c:axId val="23014378"/>
      </c:scatterChart>
      <c:valAx>
        <c:axId val="2557153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23014378"/>
        <c:crosses val="autoZero"/>
        <c:crossBetween val="midCat"/>
        <c:dispUnits/>
      </c:valAx>
      <c:valAx>
        <c:axId val="2301437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71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"/>
          <c:w val="0.97625"/>
          <c:h val="0.9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Take'!$F$4:$F$8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Take'!$G$4:$G$8</c:f>
              <c:numCache>
                <c:ptCount val="5"/>
                <c:pt idx="0">
                  <c:v>23</c:v>
                </c:pt>
                <c:pt idx="1">
                  <c:v>26.91738232676218</c:v>
                </c:pt>
                <c:pt idx="2">
                  <c:v>30.83476465352436</c:v>
                </c:pt>
                <c:pt idx="3">
                  <c:v>34.75214698028654</c:v>
                </c:pt>
                <c:pt idx="4">
                  <c:v>38.66952930704872</c:v>
                </c:pt>
              </c:numCache>
            </c:numRef>
          </c:yVal>
          <c:smooth val="0"/>
        </c:ser>
        <c:axId val="5802811"/>
        <c:axId val="52225300"/>
      </c:scatterChart>
      <c:val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25300"/>
        <c:crosses val="autoZero"/>
        <c:crossBetween val="midCat"/>
        <c:dispUnits/>
      </c:valAx>
      <c:valAx>
        <c:axId val="52225300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2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15"/>
          <c:w val="0.98"/>
          <c:h val="0.9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Take'!$AM$3:$AM$7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265653"/>
        <c:axId val="2390878"/>
      </c:scatterChart>
      <c:val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0878"/>
        <c:crosses val="autoZero"/>
        <c:crossBetween val="midCat"/>
        <c:dispUnits/>
      </c:valAx>
      <c:valAx>
        <c:axId val="2390878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475"/>
          <c:w val="0.976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2 Take'!$CG$4:$CG$17</c:f>
              <c:numCache>
                <c:ptCount val="14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</c:numCache>
            </c:numRef>
          </c:xVal>
          <c:yVal>
            <c:numRef>
              <c:f>'LOG base 2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21517903"/>
        <c:axId val="59443400"/>
      </c:scatterChart>
      <c:valAx>
        <c:axId val="21517903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59443400"/>
        <c:crosses val="autoZero"/>
        <c:crossBetween val="midCat"/>
        <c:dispUnits/>
      </c:valAx>
      <c:valAx>
        <c:axId val="59443400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179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82"/>
        <xdr:cNvSpPr txBox="1">
          <a:spLocks noChangeArrowheads="1"/>
        </xdr:cNvSpPr>
      </xdr:nvSpPr>
      <xdr:spPr>
        <a:xfrm>
          <a:off x="21631275" y="121348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183"/>
        <xdr:cNvSpPr txBox="1">
          <a:spLocks noChangeArrowheads="1"/>
        </xdr:cNvSpPr>
      </xdr:nvSpPr>
      <xdr:spPr>
        <a:xfrm>
          <a:off x="17726025" y="118110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184"/>
        <xdr:cNvSpPr txBox="1">
          <a:spLocks noChangeArrowheads="1"/>
        </xdr:cNvSpPr>
      </xdr:nvSpPr>
      <xdr:spPr>
        <a:xfrm>
          <a:off x="21469350" y="113538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185"/>
        <xdr:cNvSpPr txBox="1">
          <a:spLocks noChangeArrowheads="1"/>
        </xdr:cNvSpPr>
      </xdr:nvSpPr>
      <xdr:spPr>
        <a:xfrm>
          <a:off x="21631275" y="117252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186"/>
        <xdr:cNvSpPr txBox="1">
          <a:spLocks noChangeArrowheads="1"/>
        </xdr:cNvSpPr>
      </xdr:nvSpPr>
      <xdr:spPr>
        <a:xfrm>
          <a:off x="21650325" y="116300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187"/>
        <xdr:cNvSpPr txBox="1">
          <a:spLocks noChangeArrowheads="1"/>
        </xdr:cNvSpPr>
      </xdr:nvSpPr>
      <xdr:spPr>
        <a:xfrm>
          <a:off x="21631275" y="144018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188"/>
        <xdr:cNvSpPr txBox="1">
          <a:spLocks noChangeArrowheads="1"/>
        </xdr:cNvSpPr>
      </xdr:nvSpPr>
      <xdr:spPr>
        <a:xfrm>
          <a:off x="17726025" y="140779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189"/>
        <xdr:cNvSpPr txBox="1">
          <a:spLocks noChangeArrowheads="1"/>
        </xdr:cNvSpPr>
      </xdr:nvSpPr>
      <xdr:spPr>
        <a:xfrm>
          <a:off x="21469350" y="136207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190"/>
        <xdr:cNvSpPr txBox="1">
          <a:spLocks noChangeArrowheads="1"/>
        </xdr:cNvSpPr>
      </xdr:nvSpPr>
      <xdr:spPr>
        <a:xfrm>
          <a:off x="21631275" y="139922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91"/>
        <xdr:cNvSpPr txBox="1">
          <a:spLocks noChangeArrowheads="1"/>
        </xdr:cNvSpPr>
      </xdr:nvSpPr>
      <xdr:spPr>
        <a:xfrm>
          <a:off x="21650325" y="138969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92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93"/>
        <xdr:cNvSpPr txBox="1">
          <a:spLocks noChangeArrowheads="1"/>
        </xdr:cNvSpPr>
      </xdr:nvSpPr>
      <xdr:spPr>
        <a:xfrm>
          <a:off x="17726025" y="163449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94"/>
        <xdr:cNvSpPr txBox="1">
          <a:spLocks noChangeArrowheads="1"/>
        </xdr:cNvSpPr>
      </xdr:nvSpPr>
      <xdr:spPr>
        <a:xfrm>
          <a:off x="21469350" y="158877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95"/>
        <xdr:cNvSpPr txBox="1">
          <a:spLocks noChangeArrowheads="1"/>
        </xdr:cNvSpPr>
      </xdr:nvSpPr>
      <xdr:spPr>
        <a:xfrm>
          <a:off x="21631275" y="162591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96"/>
        <xdr:cNvSpPr txBox="1">
          <a:spLocks noChangeArrowheads="1"/>
        </xdr:cNvSpPr>
      </xdr:nvSpPr>
      <xdr:spPr>
        <a:xfrm>
          <a:off x="21650325" y="161639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97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98"/>
        <xdr:cNvSpPr txBox="1">
          <a:spLocks noChangeArrowheads="1"/>
        </xdr:cNvSpPr>
      </xdr:nvSpPr>
      <xdr:spPr>
        <a:xfrm>
          <a:off x="17726025" y="186118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99"/>
        <xdr:cNvSpPr txBox="1">
          <a:spLocks noChangeArrowheads="1"/>
        </xdr:cNvSpPr>
      </xdr:nvSpPr>
      <xdr:spPr>
        <a:xfrm>
          <a:off x="21469350" y="181546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200"/>
        <xdr:cNvSpPr txBox="1">
          <a:spLocks noChangeArrowheads="1"/>
        </xdr:cNvSpPr>
      </xdr:nvSpPr>
      <xdr:spPr>
        <a:xfrm>
          <a:off x="21631275" y="185261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1"/>
        <xdr:cNvSpPr txBox="1">
          <a:spLocks noChangeArrowheads="1"/>
        </xdr:cNvSpPr>
      </xdr:nvSpPr>
      <xdr:spPr>
        <a:xfrm>
          <a:off x="21650325" y="184308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02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03"/>
        <xdr:cNvSpPr txBox="1">
          <a:spLocks noChangeArrowheads="1"/>
        </xdr:cNvSpPr>
      </xdr:nvSpPr>
      <xdr:spPr>
        <a:xfrm>
          <a:off x="17726025" y="208788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04"/>
        <xdr:cNvSpPr txBox="1">
          <a:spLocks noChangeArrowheads="1"/>
        </xdr:cNvSpPr>
      </xdr:nvSpPr>
      <xdr:spPr>
        <a:xfrm>
          <a:off x="21469350" y="204216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05"/>
        <xdr:cNvSpPr txBox="1">
          <a:spLocks noChangeArrowheads="1"/>
        </xdr:cNvSpPr>
      </xdr:nvSpPr>
      <xdr:spPr>
        <a:xfrm>
          <a:off x="21631275" y="207930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06"/>
        <xdr:cNvSpPr txBox="1">
          <a:spLocks noChangeArrowheads="1"/>
        </xdr:cNvSpPr>
      </xdr:nvSpPr>
      <xdr:spPr>
        <a:xfrm>
          <a:off x="21650325" y="206978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07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08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09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10"/>
        <xdr:cNvGraphicFramePr/>
      </xdr:nvGraphicFramePr>
      <xdr:xfrm>
        <a:off x="2971800" y="2238375"/>
        <a:ext cx="8115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211"/>
        <xdr:cNvSpPr txBox="1">
          <a:spLocks noChangeArrowheads="1"/>
        </xdr:cNvSpPr>
      </xdr:nvSpPr>
      <xdr:spPr>
        <a:xfrm>
          <a:off x="34823400" y="10848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212"/>
        <xdr:cNvSpPr txBox="1">
          <a:spLocks noChangeArrowheads="1"/>
        </xdr:cNvSpPr>
      </xdr:nvSpPr>
      <xdr:spPr>
        <a:xfrm>
          <a:off x="29727525" y="118205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213"/>
        <xdr:cNvSpPr txBox="1">
          <a:spLocks noChangeArrowheads="1"/>
        </xdr:cNvSpPr>
      </xdr:nvSpPr>
      <xdr:spPr>
        <a:xfrm>
          <a:off x="29165550" y="113252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214"/>
        <xdr:cNvSpPr txBox="1">
          <a:spLocks noChangeArrowheads="1"/>
        </xdr:cNvSpPr>
      </xdr:nvSpPr>
      <xdr:spPr>
        <a:xfrm>
          <a:off x="35071050" y="111156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215"/>
        <xdr:cNvSpPr txBox="1">
          <a:spLocks noChangeArrowheads="1"/>
        </xdr:cNvSpPr>
      </xdr:nvSpPr>
      <xdr:spPr>
        <a:xfrm>
          <a:off x="29727525" y="140874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216"/>
        <xdr:cNvSpPr txBox="1">
          <a:spLocks noChangeArrowheads="1"/>
        </xdr:cNvSpPr>
      </xdr:nvSpPr>
      <xdr:spPr>
        <a:xfrm>
          <a:off x="29165550" y="135921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217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218"/>
        <xdr:cNvSpPr txBox="1">
          <a:spLocks noChangeArrowheads="1"/>
        </xdr:cNvSpPr>
      </xdr:nvSpPr>
      <xdr:spPr>
        <a:xfrm>
          <a:off x="29727525" y="163544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219"/>
        <xdr:cNvSpPr txBox="1">
          <a:spLocks noChangeArrowheads="1"/>
        </xdr:cNvSpPr>
      </xdr:nvSpPr>
      <xdr:spPr>
        <a:xfrm>
          <a:off x="29165550" y="158591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22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221"/>
        <xdr:cNvSpPr txBox="1">
          <a:spLocks noChangeArrowheads="1"/>
        </xdr:cNvSpPr>
      </xdr:nvSpPr>
      <xdr:spPr>
        <a:xfrm>
          <a:off x="29727525" y="186213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222"/>
        <xdr:cNvSpPr txBox="1">
          <a:spLocks noChangeArrowheads="1"/>
        </xdr:cNvSpPr>
      </xdr:nvSpPr>
      <xdr:spPr>
        <a:xfrm>
          <a:off x="29165550" y="181260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223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224"/>
        <xdr:cNvSpPr txBox="1">
          <a:spLocks noChangeArrowheads="1"/>
        </xdr:cNvSpPr>
      </xdr:nvSpPr>
      <xdr:spPr>
        <a:xfrm>
          <a:off x="29727525" y="208883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225"/>
        <xdr:cNvSpPr txBox="1">
          <a:spLocks noChangeArrowheads="1"/>
        </xdr:cNvSpPr>
      </xdr:nvSpPr>
      <xdr:spPr>
        <a:xfrm>
          <a:off x="29165550" y="203930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226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227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228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229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23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231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232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233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234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235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236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237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238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239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240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241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242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243"/>
        <xdr:cNvGraphicFramePr/>
      </xdr:nvGraphicFramePr>
      <xdr:xfrm>
        <a:off x="28632150" y="2047875"/>
        <a:ext cx="95345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244"/>
        <xdr:cNvSpPr>
          <a:spLocks/>
        </xdr:cNvSpPr>
      </xdr:nvSpPr>
      <xdr:spPr>
        <a:xfrm flipH="1">
          <a:off x="31403925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245"/>
        <xdr:cNvSpPr txBox="1">
          <a:spLocks noChangeArrowheads="1"/>
        </xdr:cNvSpPr>
      </xdr:nvSpPr>
      <xdr:spPr>
        <a:xfrm>
          <a:off x="91154250" y="11363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246"/>
        <xdr:cNvSpPr txBox="1">
          <a:spLocks noChangeArrowheads="1"/>
        </xdr:cNvSpPr>
      </xdr:nvSpPr>
      <xdr:spPr>
        <a:xfrm>
          <a:off x="88011000" y="123158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247"/>
        <xdr:cNvSpPr txBox="1">
          <a:spLocks noChangeArrowheads="1"/>
        </xdr:cNvSpPr>
      </xdr:nvSpPr>
      <xdr:spPr>
        <a:xfrm>
          <a:off x="91401900" y="116300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248"/>
        <xdr:cNvSpPr txBox="1">
          <a:spLocks noChangeArrowheads="1"/>
        </xdr:cNvSpPr>
      </xdr:nvSpPr>
      <xdr:spPr>
        <a:xfrm>
          <a:off x="88011000" y="145827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249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250"/>
        <xdr:cNvSpPr txBox="1">
          <a:spLocks noChangeArrowheads="1"/>
        </xdr:cNvSpPr>
      </xdr:nvSpPr>
      <xdr:spPr>
        <a:xfrm>
          <a:off x="88011000" y="16849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251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252"/>
        <xdr:cNvSpPr txBox="1">
          <a:spLocks noChangeArrowheads="1"/>
        </xdr:cNvSpPr>
      </xdr:nvSpPr>
      <xdr:spPr>
        <a:xfrm>
          <a:off x="88011000" y="19116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253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254"/>
        <xdr:cNvSpPr txBox="1">
          <a:spLocks noChangeArrowheads="1"/>
        </xdr:cNvSpPr>
      </xdr:nvSpPr>
      <xdr:spPr>
        <a:xfrm>
          <a:off x="88011000" y="21383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255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256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257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258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259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260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261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262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263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264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265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266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267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268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269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270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271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272"/>
        <xdr:cNvGraphicFramePr/>
      </xdr:nvGraphicFramePr>
      <xdr:xfrm>
        <a:off x="69275325" y="381000"/>
        <a:ext cx="8401050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273"/>
        <xdr:cNvSpPr>
          <a:spLocks/>
        </xdr:cNvSpPr>
      </xdr:nvSpPr>
      <xdr:spPr>
        <a:xfrm flipH="1">
          <a:off x="66370200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274"/>
        <xdr:cNvSpPr txBox="1">
          <a:spLocks noChangeArrowheads="1"/>
        </xdr:cNvSpPr>
      </xdr:nvSpPr>
      <xdr:spPr>
        <a:xfrm>
          <a:off x="88011000" y="235267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275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276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277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278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279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280"/>
        <xdr:cNvSpPr txBox="1">
          <a:spLocks noChangeArrowheads="1"/>
        </xdr:cNvSpPr>
      </xdr:nvSpPr>
      <xdr:spPr>
        <a:xfrm>
          <a:off x="88011000" y="25612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281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282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283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284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285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286"/>
        <xdr:cNvSpPr txBox="1">
          <a:spLocks noChangeArrowheads="1"/>
        </xdr:cNvSpPr>
      </xdr:nvSpPr>
      <xdr:spPr>
        <a:xfrm>
          <a:off x="88011000" y="276987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287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288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289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290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291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292"/>
        <xdr:cNvSpPr txBox="1">
          <a:spLocks noChangeArrowheads="1"/>
        </xdr:cNvSpPr>
      </xdr:nvSpPr>
      <xdr:spPr>
        <a:xfrm>
          <a:off x="88011000" y="29784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293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294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295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296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297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298"/>
        <xdr:cNvSpPr txBox="1">
          <a:spLocks noChangeArrowheads="1"/>
        </xdr:cNvSpPr>
      </xdr:nvSpPr>
      <xdr:spPr>
        <a:xfrm>
          <a:off x="88011000" y="318706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299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300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301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302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303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304"/>
        <xdr:cNvSpPr txBox="1">
          <a:spLocks noChangeArrowheads="1"/>
        </xdr:cNvSpPr>
      </xdr:nvSpPr>
      <xdr:spPr>
        <a:xfrm>
          <a:off x="88011000" y="33956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305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306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307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308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309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310"/>
        <xdr:cNvSpPr txBox="1">
          <a:spLocks noChangeArrowheads="1"/>
        </xdr:cNvSpPr>
      </xdr:nvSpPr>
      <xdr:spPr>
        <a:xfrm>
          <a:off x="88011000" y="360426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311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312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313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314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315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316"/>
        <xdr:cNvSpPr txBox="1">
          <a:spLocks noChangeArrowheads="1"/>
        </xdr:cNvSpPr>
      </xdr:nvSpPr>
      <xdr:spPr>
        <a:xfrm>
          <a:off x="88011000" y="38128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317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318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319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320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321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7</xdr:col>
      <xdr:colOff>1076325</xdr:colOff>
      <xdr:row>3</xdr:row>
      <xdr:rowOff>104775</xdr:rowOff>
    </xdr:from>
    <xdr:to>
      <xdr:col>8</xdr:col>
      <xdr:colOff>295275</xdr:colOff>
      <xdr:row>3</xdr:row>
      <xdr:rowOff>104775</xdr:rowOff>
    </xdr:to>
    <xdr:sp>
      <xdr:nvSpPr>
        <xdr:cNvPr id="141" name="Line 322"/>
        <xdr:cNvSpPr>
          <a:spLocks/>
        </xdr:cNvSpPr>
      </xdr:nvSpPr>
      <xdr:spPr>
        <a:xfrm flipH="1">
          <a:off x="7077075" y="952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323"/>
        <xdr:cNvSpPr>
          <a:spLocks/>
        </xdr:cNvSpPr>
      </xdr:nvSpPr>
      <xdr:spPr>
        <a:xfrm flipV="1">
          <a:off x="11715750" y="3752850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324"/>
        <xdr:cNvSpPr>
          <a:spLocks/>
        </xdr:cNvSpPr>
      </xdr:nvSpPr>
      <xdr:spPr>
        <a:xfrm flipV="1">
          <a:off x="39033450" y="3762375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325"/>
        <xdr:cNvSpPr>
          <a:spLocks/>
        </xdr:cNvSpPr>
      </xdr:nvSpPr>
      <xdr:spPr>
        <a:xfrm flipH="1" flipV="1">
          <a:off x="63817500" y="7400925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326"/>
        <xdr:cNvSpPr>
          <a:spLocks/>
        </xdr:cNvSpPr>
      </xdr:nvSpPr>
      <xdr:spPr>
        <a:xfrm flipH="1" flipV="1">
          <a:off x="28956000" y="881062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545550" y="120396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640300" y="117157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383625" y="112585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545550" y="116300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564600" y="115347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545550" y="143065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640300" y="139827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1383625" y="135255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1545550" y="138969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564600" y="138017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640300" y="162496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1383625" y="157924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1545550" y="161639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1564600" y="160686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640300" y="185166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383625" y="180594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545550" y="184308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1564600" y="183356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7640300" y="207835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383625" y="203263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545550" y="206978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564600" y="206025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9"/>
        <xdr:cNvGraphicFramePr/>
      </xdr:nvGraphicFramePr>
      <xdr:xfrm>
        <a:off x="2971800" y="2057400"/>
        <a:ext cx="8029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4737675" y="107537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9641800" y="117252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079825" y="112299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4985325" y="110204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9641800" y="139922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9079825" y="134969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9641800" y="162591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079825" y="157638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9641800" y="185261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9079825" y="180308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9641800" y="207930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9079825" y="202977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62"/>
        <xdr:cNvGraphicFramePr/>
      </xdr:nvGraphicFramePr>
      <xdr:xfrm>
        <a:off x="28546425" y="1857375"/>
        <a:ext cx="95726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63"/>
        <xdr:cNvSpPr>
          <a:spLocks/>
        </xdr:cNvSpPr>
      </xdr:nvSpPr>
      <xdr:spPr>
        <a:xfrm flipH="1">
          <a:off x="31318200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91106625" y="11268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87963375" y="12220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91354275" y="115347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87963375" y="144875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7963375" y="16754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87963375" y="19021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87963375" y="21288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91"/>
        <xdr:cNvGraphicFramePr/>
      </xdr:nvGraphicFramePr>
      <xdr:xfrm>
        <a:off x="69227700" y="381000"/>
        <a:ext cx="84010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92"/>
        <xdr:cNvSpPr>
          <a:spLocks/>
        </xdr:cNvSpPr>
      </xdr:nvSpPr>
      <xdr:spPr>
        <a:xfrm flipH="1">
          <a:off x="66322575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87963375" y="234315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7963375" y="25517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87963375" y="276034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87963375" y="29689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7963375" y="317754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87963375" y="33861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87963375" y="359473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87963375" y="380333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6</xdr:col>
      <xdr:colOff>847725</xdr:colOff>
      <xdr:row>3</xdr:row>
      <xdr:rowOff>114300</xdr:rowOff>
    </xdr:from>
    <xdr:to>
      <xdr:col>7</xdr:col>
      <xdr:colOff>342900</xdr:colOff>
      <xdr:row>3</xdr:row>
      <xdr:rowOff>114300</xdr:rowOff>
    </xdr:to>
    <xdr:sp>
      <xdr:nvSpPr>
        <xdr:cNvPr id="141" name="Line 141"/>
        <xdr:cNvSpPr>
          <a:spLocks/>
        </xdr:cNvSpPr>
      </xdr:nvSpPr>
      <xdr:spPr>
        <a:xfrm flipH="1">
          <a:off x="5791200" y="962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142"/>
        <xdr:cNvSpPr>
          <a:spLocks/>
        </xdr:cNvSpPr>
      </xdr:nvSpPr>
      <xdr:spPr>
        <a:xfrm flipV="1">
          <a:off x="11630025" y="3648075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143"/>
        <xdr:cNvSpPr>
          <a:spLocks/>
        </xdr:cNvSpPr>
      </xdr:nvSpPr>
      <xdr:spPr>
        <a:xfrm flipV="1">
          <a:off x="38985825" y="3657600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144"/>
        <xdr:cNvSpPr>
          <a:spLocks/>
        </xdr:cNvSpPr>
      </xdr:nvSpPr>
      <xdr:spPr>
        <a:xfrm flipH="1" flipV="1">
          <a:off x="63769875" y="7296150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145"/>
        <xdr:cNvSpPr>
          <a:spLocks/>
        </xdr:cNvSpPr>
      </xdr:nvSpPr>
      <xdr:spPr>
        <a:xfrm flipH="1" flipV="1">
          <a:off x="28870275" y="871537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76200</xdr:rowOff>
    </xdr:from>
    <xdr:to>
      <xdr:col>12</xdr:col>
      <xdr:colOff>190500</xdr:colOff>
      <xdr:row>6</xdr:row>
      <xdr:rowOff>180975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7353300" y="923925"/>
          <a:ext cx="3819525" cy="800100"/>
        </a:xfrm>
        <a:prstGeom prst="rect">
          <a:avLst/>
        </a:prstGeom>
        <a:solidFill>
          <a:srgbClr val="FFFFCC"/>
        </a:solidFill>
        <a:ln w="539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EVERYTHING IN TERMS OF LOG BASE 2 HERE …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6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3.71093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3.710937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2</v>
      </c>
      <c r="C1" s="11"/>
      <c r="E1" s="68"/>
      <c r="F1" s="66" t="s">
        <v>26</v>
      </c>
      <c r="G1" s="67">
        <v>8</v>
      </c>
      <c r="H1" s="95" t="s">
        <v>46</v>
      </c>
      <c r="J1" s="90" t="s">
        <v>60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143">
        <v>1</v>
      </c>
      <c r="H2" s="95" t="s">
        <v>45</v>
      </c>
      <c r="AL2" s="130" t="s">
        <v>63</v>
      </c>
      <c r="AM2" s="94" t="s">
        <v>66</v>
      </c>
      <c r="AN2" s="74" t="s">
        <v>98</v>
      </c>
      <c r="CE2" t="s">
        <v>101</v>
      </c>
    </row>
    <row r="3" spans="1:86" ht="23.25" thickBot="1">
      <c r="A3" s="12">
        <v>2</v>
      </c>
      <c r="B3" s="15" t="s">
        <v>5</v>
      </c>
      <c r="C3" s="16"/>
      <c r="E3" s="129" t="s">
        <v>63</v>
      </c>
      <c r="F3" s="74" t="s">
        <v>80</v>
      </c>
      <c r="G3" s="74" t="s">
        <v>98</v>
      </c>
      <c r="H3" s="96" t="s">
        <v>47</v>
      </c>
      <c r="T3" s="147"/>
      <c r="U3" s="144"/>
      <c r="V3" s="144"/>
      <c r="AL3" s="126">
        <v>1</v>
      </c>
      <c r="AM3" s="75">
        <f>LOG(AL3)</f>
        <v>0</v>
      </c>
      <c r="AN3" s="79">
        <v>21</v>
      </c>
      <c r="AO3" s="69" t="s">
        <v>99</v>
      </c>
      <c r="AQ3" s="121" t="s">
        <v>57</v>
      </c>
      <c r="AR3" s="122">
        <f>(10^(-1/(SLOPE(AN3:AN7,AM3:AM7))))-1</f>
        <v>1.0000000000000004</v>
      </c>
      <c r="CE3" s="91" t="s">
        <v>102</v>
      </c>
      <c r="CF3" s="130" t="s">
        <v>63</v>
      </c>
      <c r="CG3" s="94" t="s">
        <v>66</v>
      </c>
      <c r="CH3" s="74" t="s">
        <v>100</v>
      </c>
    </row>
    <row r="4" spans="1:87" ht="24" customHeight="1" thickBot="1">
      <c r="A4" s="12"/>
      <c r="B4" s="13"/>
      <c r="C4" s="14"/>
      <c r="E4" s="126">
        <v>1</v>
      </c>
      <c r="F4" s="75">
        <f>LOG(E4)</f>
        <v>0</v>
      </c>
      <c r="G4" s="141">
        <f>I4*LOG(2,2)/LOG(G2+1,2)</f>
        <v>23</v>
      </c>
      <c r="H4" s="94" t="s">
        <v>99</v>
      </c>
      <c r="I4" s="142">
        <v>23</v>
      </c>
      <c r="J4" s="148" t="s">
        <v>93</v>
      </c>
      <c r="K4" s="145"/>
      <c r="L4" s="145"/>
      <c r="M4" s="145"/>
      <c r="N4" s="146"/>
      <c r="T4" s="147"/>
      <c r="U4" s="144"/>
      <c r="V4" s="144"/>
      <c r="AL4" s="127">
        <f>AL3/AN1</f>
        <v>0.1</v>
      </c>
      <c r="AM4" s="75">
        <f>LOG(AL4)</f>
        <v>-1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LOG(CF4)</f>
        <v>0</v>
      </c>
      <c r="CH4" s="79">
        <v>16</v>
      </c>
      <c r="CI4" s="69" t="s">
        <v>99</v>
      </c>
    </row>
    <row r="5" spans="1:88" ht="24" customHeight="1" thickBot="1">
      <c r="A5" s="12">
        <v>3</v>
      </c>
      <c r="B5" s="15" t="s">
        <v>6</v>
      </c>
      <c r="C5" s="17"/>
      <c r="E5" s="127">
        <f>E4/G1</f>
        <v>0.125</v>
      </c>
      <c r="F5" s="75">
        <f>LOG(E5)</f>
        <v>-0.9030899869919435</v>
      </c>
      <c r="G5" s="75">
        <f>X63</f>
        <v>26</v>
      </c>
      <c r="J5" s="149" t="s">
        <v>96</v>
      </c>
      <c r="K5" s="150">
        <v>32</v>
      </c>
      <c r="L5" s="150">
        <v>1.87</v>
      </c>
      <c r="M5" s="151" t="s">
        <v>94</v>
      </c>
      <c r="N5" s="147"/>
      <c r="T5" s="147"/>
      <c r="U5" s="144"/>
      <c r="V5" s="144"/>
      <c r="AL5" s="127">
        <f>AL4/AN1</f>
        <v>0.01</v>
      </c>
      <c r="AM5" s="75">
        <f>LOG(AL5)</f>
        <v>-2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-0.3010299956639812</v>
      </c>
      <c r="CH5" s="87">
        <v>14.9</v>
      </c>
      <c r="CI5" s="117">
        <f>DR56</f>
        <v>-0.4674794552800188</v>
      </c>
      <c r="CJ5" s="118" t="s">
        <v>30</v>
      </c>
    </row>
    <row r="6" spans="1:88" ht="21.75" customHeight="1" thickBot="1">
      <c r="A6" s="12"/>
      <c r="B6" s="13"/>
      <c r="C6" s="14"/>
      <c r="E6" s="127">
        <f>E5/G1</f>
        <v>0.015625</v>
      </c>
      <c r="F6" s="75">
        <f>LOG(E6)</f>
        <v>-1.806179973983887</v>
      </c>
      <c r="G6" s="75">
        <f>X72</f>
        <v>29</v>
      </c>
      <c r="I6" s="95"/>
      <c r="J6" s="149" t="s">
        <v>97</v>
      </c>
      <c r="K6" s="152">
        <f>K5*LOG(L5,2)/LOG(L6,2)</f>
        <v>40.99641651360155</v>
      </c>
      <c r="L6" s="153">
        <v>1.63</v>
      </c>
      <c r="M6" s="151" t="s">
        <v>95</v>
      </c>
      <c r="N6" s="147"/>
      <c r="T6" s="147"/>
      <c r="U6" s="144"/>
      <c r="V6" s="144"/>
      <c r="AL6" s="127">
        <f>AL5/AN1</f>
        <v>0.001</v>
      </c>
      <c r="AM6" s="75">
        <f>LOG(AL6)</f>
        <v>-3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-0.6020599913279624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65</v>
      </c>
      <c r="C7" s="16"/>
      <c r="E7" s="127">
        <f>E6/G1</f>
        <v>0.001953125</v>
      </c>
      <c r="F7" s="75">
        <f>LOG(E7)</f>
        <v>-2.709269960975831</v>
      </c>
      <c r="G7" s="75">
        <f>X81</f>
        <v>32</v>
      </c>
      <c r="N7" s="147"/>
      <c r="T7" s="147"/>
      <c r="U7" s="144"/>
      <c r="V7" s="144"/>
      <c r="AL7" s="128">
        <f>AL6/AN1</f>
        <v>0.0001</v>
      </c>
      <c r="AM7" s="76">
        <f>LOG(AL7)</f>
        <v>-4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-0.9030899869919435</v>
      </c>
      <c r="CH7" s="87">
        <v>16</v>
      </c>
      <c r="CI7" s="117">
        <f>DR74</f>
        <v>0.7568708370184793</v>
      </c>
      <c r="CJ7" s="118" t="s">
        <v>32</v>
      </c>
    </row>
    <row r="8" spans="1:88" ht="15.75" customHeight="1" thickBot="1">
      <c r="A8" s="12"/>
      <c r="B8" s="13"/>
      <c r="C8" s="14"/>
      <c r="E8" s="128">
        <f>E7/G1</f>
        <v>0.000244140625</v>
      </c>
      <c r="F8" s="76">
        <f>LOG(E8)</f>
        <v>-3.612359947967774</v>
      </c>
      <c r="G8" s="76">
        <f>X90</f>
        <v>35</v>
      </c>
      <c r="N8" s="147"/>
      <c r="CE8" s="91">
        <f t="shared" si="1"/>
        <v>20</v>
      </c>
      <c r="CF8" s="127">
        <f>CF7/CH1</f>
        <v>0.0625</v>
      </c>
      <c r="CG8" s="75">
        <f t="shared" si="0"/>
        <v>-1.2041199826559248</v>
      </c>
      <c r="CH8" s="87">
        <v>17.23</v>
      </c>
      <c r="CI8" s="117">
        <f>DR83</f>
        <v>0.7568708370184793</v>
      </c>
      <c r="CJ8" s="118" t="s">
        <v>33</v>
      </c>
    </row>
    <row r="9" spans="1:88" ht="21.75" customHeight="1">
      <c r="A9" s="12">
        <v>5</v>
      </c>
      <c r="B9" s="15" t="s">
        <v>64</v>
      </c>
      <c r="C9" s="16"/>
      <c r="CE9" s="91">
        <f t="shared" si="1"/>
        <v>21</v>
      </c>
      <c r="CF9" s="127">
        <f>CF8/CH1</f>
        <v>0.03125</v>
      </c>
      <c r="CG9" s="75">
        <f t="shared" si="0"/>
        <v>-1.505149978319906</v>
      </c>
      <c r="CH9" s="87">
        <v>18.3</v>
      </c>
      <c r="CI9" s="117">
        <f>DR92</f>
        <v>0.9113333802259538</v>
      </c>
      <c r="CJ9" s="118" t="s">
        <v>34</v>
      </c>
    </row>
    <row r="10" spans="1:88" ht="15.75" customHeight="1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-1.806179973983887</v>
      </c>
      <c r="CH10" s="87">
        <v>19.43</v>
      </c>
      <c r="CI10" s="117">
        <f>DR101</f>
        <v>0.8467079816331025</v>
      </c>
      <c r="CJ10" s="118" t="s">
        <v>35</v>
      </c>
    </row>
    <row r="11" spans="1:88" ht="21.75" customHeight="1">
      <c r="A11" s="12">
        <v>6</v>
      </c>
      <c r="B11" s="18" t="s">
        <v>91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-2.1072099696478683</v>
      </c>
      <c r="CH11" s="87">
        <v>20.5</v>
      </c>
      <c r="CI11" s="117">
        <f>DR110</f>
        <v>0.9113333802259538</v>
      </c>
      <c r="CJ11" s="118" t="s">
        <v>36</v>
      </c>
    </row>
    <row r="12" spans="1:88" ht="14.25" customHeight="1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-2.4082399653118496</v>
      </c>
      <c r="CH12" s="87">
        <v>21.67</v>
      </c>
      <c r="CI12" s="117">
        <f>DR119</f>
        <v>0.8083837447628697</v>
      </c>
      <c r="CJ12" s="118" t="s">
        <v>38</v>
      </c>
    </row>
    <row r="13" spans="1:88" ht="22.5" customHeight="1" thickBot="1">
      <c r="A13" s="19"/>
      <c r="B13" s="1" t="s">
        <v>67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-2.709269960975831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1</v>
      </c>
      <c r="B14" s="77">
        <f>G2</f>
        <v>1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-3.010299956639812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customHeight="1" thickBot="1">
      <c r="A15" s="19"/>
      <c r="B15" s="6">
        <f>B14+1</f>
        <v>2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-3.3113299523037933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-LOG(B15)</f>
        <v>-0.3010299956639812</v>
      </c>
      <c r="C16" s="20" t="s">
        <v>68</v>
      </c>
      <c r="CE16" s="91">
        <f t="shared" si="1"/>
        <v>28</v>
      </c>
      <c r="CF16" s="127">
        <f>CF15/CH1</f>
        <v>0.000244140625</v>
      </c>
      <c r="CG16" s="75">
        <f t="shared" si="0"/>
        <v>-3.612359947967774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-3.321928094887362</v>
      </c>
      <c r="C17" s="3" t="s">
        <v>69</v>
      </c>
      <c r="CE17" s="91">
        <f t="shared" si="1"/>
        <v>29</v>
      </c>
      <c r="CF17" s="128">
        <f>CF16/CH1</f>
        <v>0.0001220703125</v>
      </c>
      <c r="CG17" s="76">
        <f t="shared" si="0"/>
        <v>-3.9133899436317554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(10^(-1/(SLOPE(CH4:CH17,CG4:CG17))))-1</f>
        <v>1.01653736767713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-3.2829264687711235</v>
      </c>
    </row>
    <row r="35" spans="37:91" ht="18.7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8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</v>
      </c>
      <c r="AB55" s="43" t="s">
        <v>17</v>
      </c>
      <c r="AC55" s="44">
        <f>-((-LOG(AC54)*(-1/LOG(2)-(-1/LOG(AC56+1))))+(-LOG(AC54)/LOG(2)))</f>
        <v>3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</v>
      </c>
      <c r="X56" s="47"/>
      <c r="Y56" s="48">
        <f>W56+AA55</f>
        <v>26</v>
      </c>
      <c r="Z56" s="47"/>
      <c r="AA56" s="49"/>
      <c r="AB56" s="50" t="s">
        <v>19</v>
      </c>
      <c r="AC56" s="62">
        <f>B14</f>
        <v>1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8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8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</v>
      </c>
      <c r="Y63" s="33"/>
      <c r="Z63" s="33"/>
      <c r="AA63" s="38" t="s">
        <v>12</v>
      </c>
      <c r="AB63" s="39" t="s">
        <v>13</v>
      </c>
      <c r="AC63" s="65">
        <f>AC54</f>
        <v>8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</v>
      </c>
      <c r="AB64" s="43" t="s">
        <v>17</v>
      </c>
      <c r="AC64" s="44">
        <f>-((-LOG(AC63)*(-1/LOG(2)-(-1/LOG(AC65+1))))+(-LOG(AC63)/LOG(2)))</f>
        <v>3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29</v>
      </c>
      <c r="X65" s="47"/>
      <c r="Y65" s="48">
        <f>W65+AA64</f>
        <v>29</v>
      </c>
      <c r="Z65" s="47"/>
      <c r="AA65" s="49"/>
      <c r="AB65" s="50" t="s">
        <v>19</v>
      </c>
      <c r="AC65" s="62">
        <f>AC56</f>
        <v>1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8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8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29</v>
      </c>
      <c r="Y72" s="33"/>
      <c r="Z72" s="33"/>
      <c r="AA72" s="38" t="s">
        <v>12</v>
      </c>
      <c r="AB72" s="39" t="s">
        <v>13</v>
      </c>
      <c r="AC72" s="65">
        <f>AC63</f>
        <v>8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</v>
      </c>
      <c r="AB73" s="43" t="s">
        <v>17</v>
      </c>
      <c r="AC73" s="44">
        <f>-((-LOG(AC72)*(-1/LOG(2)-(-1/LOG(AC74+1))))+(-LOG(AC72)/LOG(2)))</f>
        <v>3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32</v>
      </c>
      <c r="X74" s="47"/>
      <c r="Y74" s="48">
        <f>W74+AA73</f>
        <v>32</v>
      </c>
      <c r="Z74" s="47"/>
      <c r="AA74" s="49"/>
      <c r="AB74" s="50" t="s">
        <v>19</v>
      </c>
      <c r="AC74" s="62">
        <f>AC65</f>
        <v>1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8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8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32</v>
      </c>
      <c r="Y81" s="33"/>
      <c r="Z81" s="33"/>
      <c r="AA81" s="38" t="s">
        <v>12</v>
      </c>
      <c r="AB81" s="39" t="s">
        <v>13</v>
      </c>
      <c r="AC81" s="65">
        <f>AC72</f>
        <v>8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</v>
      </c>
      <c r="AB82" s="43" t="s">
        <v>17</v>
      </c>
      <c r="AC82" s="44">
        <f>-((-LOG(AC81)*(-1/LOG(2)-(-1/LOG(AC83+1))))+(-LOG(AC81)/LOG(2)))</f>
        <v>3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35</v>
      </c>
      <c r="X83" s="47"/>
      <c r="Y83" s="48">
        <f>W83+AA82</f>
        <v>35</v>
      </c>
      <c r="Z83" s="47"/>
      <c r="AA83" s="49"/>
      <c r="AB83" s="50" t="s">
        <v>19</v>
      </c>
      <c r="AC83" s="62">
        <f>AC74</f>
        <v>1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8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8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35</v>
      </c>
      <c r="Y90" s="33"/>
      <c r="Z90" s="33"/>
      <c r="AA90" s="38" t="s">
        <v>12</v>
      </c>
      <c r="AB90" s="39" t="s">
        <v>13</v>
      </c>
      <c r="AC90" s="65">
        <f>AC81</f>
        <v>8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</v>
      </c>
      <c r="AB91" s="43" t="s">
        <v>17</v>
      </c>
      <c r="AC91" s="44">
        <f>-((-LOG(AC90)*(-1/LOG(2)-(-1/LOG(AC92+1))))+(-LOG(AC90)/LOG(2)))</f>
        <v>3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38</v>
      </c>
      <c r="X92" s="47"/>
      <c r="Y92" s="48">
        <f>W92+AA91</f>
        <v>38</v>
      </c>
      <c r="Z92" s="47"/>
      <c r="AA92" s="49"/>
      <c r="AB92" s="50" t="s">
        <v>19</v>
      </c>
      <c r="AC92" s="62">
        <f>AC83</f>
        <v>1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8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8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6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2.4218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4.2812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87</v>
      </c>
      <c r="C1" s="11"/>
      <c r="E1" s="68"/>
      <c r="F1" s="66" t="s">
        <v>26</v>
      </c>
      <c r="G1" s="67">
        <v>10</v>
      </c>
      <c r="H1" s="95" t="s">
        <v>46</v>
      </c>
      <c r="J1" s="90" t="s">
        <v>90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72">
        <v>0.8</v>
      </c>
      <c r="H2" s="95" t="s">
        <v>45</v>
      </c>
      <c r="AL2" s="130" t="s">
        <v>63</v>
      </c>
      <c r="AM2" s="94" t="s">
        <v>79</v>
      </c>
      <c r="AN2" s="74" t="s">
        <v>98</v>
      </c>
      <c r="CE2" t="s">
        <v>104</v>
      </c>
    </row>
    <row r="3" spans="1:86" ht="23.25" thickBot="1">
      <c r="A3" s="12">
        <v>2</v>
      </c>
      <c r="B3" s="15" t="s">
        <v>88</v>
      </c>
      <c r="C3" s="16"/>
      <c r="E3" s="129" t="s">
        <v>63</v>
      </c>
      <c r="F3" s="74" t="s">
        <v>78</v>
      </c>
      <c r="G3" s="74" t="s">
        <v>98</v>
      </c>
      <c r="H3" s="96" t="s">
        <v>47</v>
      </c>
      <c r="AL3" s="126">
        <v>1</v>
      </c>
      <c r="AM3" s="75">
        <f>LOG(AL3,2)</f>
        <v>0</v>
      </c>
      <c r="AN3" s="79">
        <v>21</v>
      </c>
      <c r="AO3" s="69" t="s">
        <v>99</v>
      </c>
      <c r="AQ3" s="121" t="s">
        <v>57</v>
      </c>
      <c r="AR3" s="122">
        <f>(2^(-1/(SLOPE(AN3:AN7,AM3:AM7))))-1</f>
        <v>1</v>
      </c>
      <c r="CE3" s="91" t="s">
        <v>62</v>
      </c>
      <c r="CF3" s="130" t="s">
        <v>63</v>
      </c>
      <c r="CG3" s="94" t="s">
        <v>79</v>
      </c>
      <c r="CH3" s="74" t="s">
        <v>100</v>
      </c>
    </row>
    <row r="4" spans="1:87" ht="16.5" thickBot="1">
      <c r="A4" s="12"/>
      <c r="B4" s="13"/>
      <c r="C4" s="14"/>
      <c r="E4" s="126">
        <v>1</v>
      </c>
      <c r="F4" s="75">
        <f>LOG(E4,2)</f>
        <v>0</v>
      </c>
      <c r="G4" s="79">
        <v>23</v>
      </c>
      <c r="H4" s="94" t="s">
        <v>99</v>
      </c>
      <c r="AL4" s="127">
        <f>AL3/AN1</f>
        <v>0.1</v>
      </c>
      <c r="AM4" s="75">
        <f>LOG(AL4,2)</f>
        <v>-3.321928094887362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LOG(CF4,2)</f>
        <v>0</v>
      </c>
      <c r="CH4" s="79">
        <v>16</v>
      </c>
      <c r="CI4" s="69" t="s">
        <v>99</v>
      </c>
    </row>
    <row r="5" spans="1:88" ht="22.5">
      <c r="A5" s="12">
        <v>3</v>
      </c>
      <c r="B5" s="15" t="s">
        <v>89</v>
      </c>
      <c r="C5" s="17"/>
      <c r="E5" s="127">
        <f>E4/G1</f>
        <v>0.1</v>
      </c>
      <c r="F5" s="75">
        <f>LOG(E5,2)</f>
        <v>-3.321928094887362</v>
      </c>
      <c r="G5" s="75">
        <f>X63</f>
        <v>26.91738232676218</v>
      </c>
      <c r="AL5" s="127">
        <f>AL4/AN1</f>
        <v>0.01</v>
      </c>
      <c r="AM5" s="75">
        <f>LOG(AL5,2)</f>
        <v>-6.643856189774724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-1</v>
      </c>
      <c r="CH5" s="87">
        <v>14.9</v>
      </c>
      <c r="CI5" s="117">
        <f>DR56</f>
        <v>-0.4674794552800188</v>
      </c>
      <c r="CJ5" s="118" t="s">
        <v>30</v>
      </c>
    </row>
    <row r="6" spans="1:88" ht="15.75">
      <c r="A6" s="12"/>
      <c r="B6" s="13"/>
      <c r="C6" s="14"/>
      <c r="E6" s="127">
        <f>E5/G1</f>
        <v>0.01</v>
      </c>
      <c r="F6" s="75">
        <f>LOG(E6,2)</f>
        <v>-6.643856189774724</v>
      </c>
      <c r="G6" s="75">
        <f>X72</f>
        <v>30.83476465352436</v>
      </c>
      <c r="AL6" s="127">
        <f>AL5/AN1</f>
        <v>0.001</v>
      </c>
      <c r="AM6" s="75">
        <f>LOG(AL6,2)</f>
        <v>-9.965784284662087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-2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85</v>
      </c>
      <c r="C7" s="16"/>
      <c r="E7" s="127">
        <f>E6/G1</f>
        <v>0.001</v>
      </c>
      <c r="F7" s="75">
        <f>LOG(E7,2)</f>
        <v>-9.965784284662087</v>
      </c>
      <c r="G7" s="75">
        <f>X81</f>
        <v>34.75214698028654</v>
      </c>
      <c r="AL7" s="128">
        <f>AL6/AN1</f>
        <v>0.0001</v>
      </c>
      <c r="AM7" s="76">
        <f>LOG(AL7,2)</f>
        <v>-13.287712379549449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-3</v>
      </c>
      <c r="CH7" s="87">
        <v>16</v>
      </c>
      <c r="CI7" s="117">
        <f>DR74</f>
        <v>0.7568708370184793</v>
      </c>
      <c r="CJ7" s="118" t="s">
        <v>32</v>
      </c>
    </row>
    <row r="8" spans="1:88" ht="16.5" thickBot="1">
      <c r="A8" s="12"/>
      <c r="B8" s="13"/>
      <c r="C8" s="14"/>
      <c r="E8" s="128">
        <f>E7/G1</f>
        <v>0.0001</v>
      </c>
      <c r="F8" s="76">
        <f>LOG(E8,2)</f>
        <v>-13.287712379549449</v>
      </c>
      <c r="G8" s="76">
        <f>X90</f>
        <v>38.66952930704872</v>
      </c>
      <c r="CE8" s="91">
        <f t="shared" si="1"/>
        <v>20</v>
      </c>
      <c r="CF8" s="127">
        <f>CF7/CH1</f>
        <v>0.0625</v>
      </c>
      <c r="CG8" s="75">
        <f t="shared" si="0"/>
        <v>-4</v>
      </c>
      <c r="CH8" s="87">
        <v>17.23</v>
      </c>
      <c r="CI8" s="117">
        <f>DR83</f>
        <v>0.7568708370184793</v>
      </c>
      <c r="CJ8" s="118" t="s">
        <v>33</v>
      </c>
    </row>
    <row r="9" spans="1:88" ht="22.5">
      <c r="A9" s="12">
        <v>5</v>
      </c>
      <c r="B9" s="15" t="s">
        <v>84</v>
      </c>
      <c r="C9" s="16"/>
      <c r="CE9" s="91">
        <f t="shared" si="1"/>
        <v>21</v>
      </c>
      <c r="CF9" s="127">
        <f>CF8/CH1</f>
        <v>0.03125</v>
      </c>
      <c r="CG9" s="75">
        <f t="shared" si="0"/>
        <v>-5</v>
      </c>
      <c r="CH9" s="87">
        <v>18.3</v>
      </c>
      <c r="CI9" s="117">
        <f>DR92</f>
        <v>0.9113333802259538</v>
      </c>
      <c r="CJ9" s="118" t="s">
        <v>34</v>
      </c>
    </row>
    <row r="10" spans="1:88" ht="15.75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-6</v>
      </c>
      <c r="CH10" s="87">
        <v>19.43</v>
      </c>
      <c r="CI10" s="117">
        <f>DR101</f>
        <v>0.8467079816331025</v>
      </c>
      <c r="CJ10" s="118" t="s">
        <v>35</v>
      </c>
    </row>
    <row r="11" spans="1:88" ht="24">
      <c r="A11" s="12">
        <v>6</v>
      </c>
      <c r="B11" s="18" t="s">
        <v>92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-7</v>
      </c>
      <c r="CH11" s="87">
        <v>20.5</v>
      </c>
      <c r="CI11" s="117">
        <f>DR110</f>
        <v>0.9113333802259538</v>
      </c>
      <c r="CJ11" s="118" t="s">
        <v>36</v>
      </c>
    </row>
    <row r="12" spans="1:88" ht="16.5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-8</v>
      </c>
      <c r="CH12" s="87">
        <v>21.67</v>
      </c>
      <c r="CI12" s="117">
        <f>DR119</f>
        <v>0.8083837447628697</v>
      </c>
      <c r="CJ12" s="118" t="s">
        <v>38</v>
      </c>
    </row>
    <row r="13" spans="1:88" ht="23.25" thickBot="1">
      <c r="A13" s="19"/>
      <c r="B13" s="1" t="s">
        <v>86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-9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0.8</v>
      </c>
      <c r="B14" s="77">
        <f>G2</f>
        <v>0.8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-10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thickBot="1">
      <c r="A15" s="19"/>
      <c r="B15" s="6">
        <f>B14+1</f>
        <v>1.8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-11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-LOG(B15,2)</f>
        <v>-0.8479969065549501</v>
      </c>
      <c r="C16" s="20" t="s">
        <v>83</v>
      </c>
      <c r="CE16" s="91">
        <f t="shared" si="1"/>
        <v>28</v>
      </c>
      <c r="CF16" s="127">
        <f>CF15/CH1</f>
        <v>0.000244140625</v>
      </c>
      <c r="CG16" s="75">
        <f t="shared" si="0"/>
        <v>-12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-1.179249584839376</v>
      </c>
      <c r="C17" s="3" t="s">
        <v>82</v>
      </c>
      <c r="CE17" s="91">
        <f t="shared" si="1"/>
        <v>29</v>
      </c>
      <c r="CF17" s="128">
        <f>CF16/CH1</f>
        <v>0.0001220703125</v>
      </c>
      <c r="CG17" s="76">
        <f t="shared" si="0"/>
        <v>-13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(2^(-1/(SLOPE(CH4:CH17,CG4:CG17))))-1</f>
        <v>1.0165373676771297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-3.282926468771125</v>
      </c>
    </row>
    <row r="35" spans="37:96" ht="19.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  <c r="CQ35" s="132" t="s">
        <v>81</v>
      </c>
      <c r="CR35" s="135">
        <f>1/-LOG(CR32+1,2)</f>
        <v>-0.9882593406593407</v>
      </c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10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0.5954542318748195</v>
      </c>
      <c r="AB55" s="43" t="s">
        <v>17</v>
      </c>
      <c r="AC55" s="44">
        <f>-((-LOG(AC54)*(-1/LOG(2)-(-1/LOG(AC56+1))))+(-LOG(AC54)/LOG(2)))</f>
        <v>3.9173823267621817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26.32192809488736</v>
      </c>
      <c r="X56" s="47"/>
      <c r="Y56" s="48">
        <f>W56+AA55</f>
        <v>26.91738232676218</v>
      </c>
      <c r="Z56" s="47"/>
      <c r="AA56" s="49"/>
      <c r="AB56" s="50" t="s">
        <v>19</v>
      </c>
      <c r="AC56" s="62">
        <f>B14</f>
        <v>0.8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3.9173823267621817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10.000000000000002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15.109482320412436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26.91738232676218</v>
      </c>
      <c r="Y63" s="33"/>
      <c r="Z63" s="33"/>
      <c r="AA63" s="38" t="s">
        <v>12</v>
      </c>
      <c r="AB63" s="39" t="s">
        <v>13</v>
      </c>
      <c r="AC63" s="65">
        <f>AC54</f>
        <v>10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0.5954542318748195</v>
      </c>
      <c r="AB64" s="43" t="s">
        <v>17</v>
      </c>
      <c r="AC64" s="44">
        <f>-((-LOG(AC63)*(-1/LOG(2)-(-1/LOG(AC65+1))))+(-LOG(AC63)/LOG(2)))</f>
        <v>3.9173823267621817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30.23931042164954</v>
      </c>
      <c r="X65" s="47"/>
      <c r="Y65" s="48">
        <f>W65+AA64</f>
        <v>30.83476465352436</v>
      </c>
      <c r="Z65" s="47"/>
      <c r="AA65" s="49"/>
      <c r="AB65" s="50" t="s">
        <v>19</v>
      </c>
      <c r="AC65" s="62">
        <f>AC56</f>
        <v>0.8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3.9173823267621817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10.000000000000002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15.109482320412436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30.83476465352436</v>
      </c>
      <c r="Y72" s="33"/>
      <c r="Z72" s="33"/>
      <c r="AA72" s="38" t="s">
        <v>12</v>
      </c>
      <c r="AB72" s="39" t="s">
        <v>13</v>
      </c>
      <c r="AC72" s="65">
        <f>AC63</f>
        <v>10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0.5954542318748195</v>
      </c>
      <c r="AB73" s="43" t="s">
        <v>17</v>
      </c>
      <c r="AC73" s="44">
        <f>-((-LOG(AC72)*(-1/LOG(2)-(-1/LOG(AC74+1))))+(-LOG(AC72)/LOG(2)))</f>
        <v>3.9173823267621817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34.15669274841172</v>
      </c>
      <c r="X74" s="47"/>
      <c r="Y74" s="48">
        <f>W74+AA73</f>
        <v>34.75214698028654</v>
      </c>
      <c r="Z74" s="47"/>
      <c r="AA74" s="49"/>
      <c r="AB74" s="50" t="s">
        <v>19</v>
      </c>
      <c r="AC74" s="62">
        <f>AC65</f>
        <v>0.8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3.9173823267621817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10.000000000000002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15.109482320412436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34.75214698028654</v>
      </c>
      <c r="Y81" s="33"/>
      <c r="Z81" s="33"/>
      <c r="AA81" s="38" t="s">
        <v>12</v>
      </c>
      <c r="AB81" s="39" t="s">
        <v>13</v>
      </c>
      <c r="AC81" s="65">
        <f>AC72</f>
        <v>10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0.5954542318748195</v>
      </c>
      <c r="AB82" s="43" t="s">
        <v>17</v>
      </c>
      <c r="AC82" s="44">
        <f>-((-LOG(AC81)*(-1/LOG(2)-(-1/LOG(AC83+1))))+(-LOG(AC81)/LOG(2)))</f>
        <v>3.9173823267621817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38.0740750751739</v>
      </c>
      <c r="X83" s="47"/>
      <c r="Y83" s="48">
        <f>W83+AA82</f>
        <v>38.66952930704872</v>
      </c>
      <c r="Z83" s="47"/>
      <c r="AA83" s="49"/>
      <c r="AB83" s="50" t="s">
        <v>19</v>
      </c>
      <c r="AC83" s="62">
        <f>AC74</f>
        <v>0.8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3.9173823267621817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10.000000000000002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15.109482320412436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38.66952930704872</v>
      </c>
      <c r="Y90" s="33"/>
      <c r="Z90" s="33"/>
      <c r="AA90" s="38" t="s">
        <v>12</v>
      </c>
      <c r="AB90" s="39" t="s">
        <v>13</v>
      </c>
      <c r="AC90" s="65">
        <f>AC81</f>
        <v>10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0.5954542318748195</v>
      </c>
      <c r="AB91" s="43" t="s">
        <v>17</v>
      </c>
      <c r="AC91" s="44">
        <f>-((-LOG(AC90)*(-1/LOG(2)-(-1/LOG(AC92+1))))+(-LOG(AC90)/LOG(2)))</f>
        <v>3.9173823267621817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41.99145740193608</v>
      </c>
      <c r="X92" s="47"/>
      <c r="Y92" s="48">
        <f>W92+AA91</f>
        <v>42.5869116338109</v>
      </c>
      <c r="Z92" s="47"/>
      <c r="AA92" s="49"/>
      <c r="AB92" s="50" t="s">
        <v>19</v>
      </c>
      <c r="AC92" s="62">
        <f>AC83</f>
        <v>0.8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3.9173823267621817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10.000000000000002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15.109482320412436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Veterinary Medicine, 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M Gallup</dc:creator>
  <cp:keywords/>
  <dc:description/>
  <cp:lastModifiedBy>cvmadmin</cp:lastModifiedBy>
  <cp:lastPrinted>2007-01-20T16:33:10Z</cp:lastPrinted>
  <dcterms:created xsi:type="dcterms:W3CDTF">2006-03-27T19:53:44Z</dcterms:created>
  <dcterms:modified xsi:type="dcterms:W3CDTF">2010-03-15T16:34:36Z</dcterms:modified>
  <cp:category/>
  <cp:version/>
  <cp:contentType/>
  <cp:contentStatus/>
</cp:coreProperties>
</file>